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dmiBook\OneDrive\Desktop\קליקת הנדלן\דיור בהישג יד\"/>
    </mc:Choice>
  </mc:AlternateContent>
  <xr:revisionPtr revIDLastSave="0" documentId="13_ncr:1_{01188401-3BBC-4652-A08A-85B5E9B51DD0}" xr6:coauthVersionLast="47" xr6:coauthVersionMax="47" xr10:uidLastSave="{00000000-0000-0000-0000-000000000000}"/>
  <bookViews>
    <workbookView xWindow="-110" yWindow="-110" windowWidth="19420" windowHeight="10420" xr2:uid="{E225D363-9F0C-4899-A45B-29ED4B666CD5}"/>
  </bookViews>
  <sheets>
    <sheet name="באר שבע" sheetId="2" r:id="rId1"/>
    <sheet name="עפולה" sheetId="5" r:id="rId2"/>
    <sheet name="קריית ביאליק " sheetId="6" r:id="rId3"/>
    <sheet name="מחירים מלאים " sheetId="1" r:id="rId4"/>
  </sheets>
  <definedNames>
    <definedName name="_xlnm._FilterDatabase" localSheetId="3" hidden="1">'מחירים מלאים '!$D$1:$F$22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2" l="1"/>
  <c r="B12" i="6"/>
  <c r="E12" i="6" s="1"/>
  <c r="J19" i="6"/>
  <c r="J18" i="5"/>
  <c r="J18" i="2"/>
  <c r="B16" i="6"/>
  <c r="C25" i="6" s="1"/>
  <c r="B14" i="6"/>
  <c r="C23" i="6" s="1"/>
  <c r="B16" i="5"/>
  <c r="C24" i="5" s="1"/>
  <c r="B14" i="5"/>
  <c r="C22" i="5" s="1"/>
  <c r="B12" i="5"/>
  <c r="E12" i="5" s="1"/>
  <c r="E16" i="2"/>
  <c r="E12" i="2"/>
  <c r="B16" i="2"/>
  <c r="C24" i="2" s="1"/>
  <c r="B14" i="2"/>
  <c r="C22" i="2" s="1"/>
  <c r="B1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" i="1"/>
  <c r="E14" i="2" l="1"/>
  <c r="E14" i="6"/>
  <c r="E16" i="6"/>
  <c r="C21" i="6"/>
  <c r="E14" i="5"/>
  <c r="E16" i="5"/>
  <c r="C20" i="5"/>
</calcChain>
</file>

<file path=xl/sharedStrings.xml><?xml version="1.0" encoding="utf-8"?>
<sst xmlns="http://schemas.openxmlformats.org/spreadsheetml/2006/main" count="122" uniqueCount="53">
  <si>
    <t>עיר</t>
  </si>
  <si>
    <t>מחיר למ"ר לפני הנחה</t>
  </si>
  <si>
    <t>מחיר למ"ר כולל מע"מ (18%)</t>
  </si>
  <si>
    <t>ירושלים</t>
  </si>
  <si>
    <t>נתניה</t>
  </si>
  <si>
    <t>באר שבע</t>
  </si>
  <si>
    <t>בית שמש</t>
  </si>
  <si>
    <t>אשקלון</t>
  </si>
  <si>
    <t>רעננה</t>
  </si>
  <si>
    <t>קריית גת</t>
  </si>
  <si>
    <t>עפולה</t>
  </si>
  <si>
    <t>יבנה</t>
  </si>
  <si>
    <t>עכו</t>
  </si>
  <si>
    <t>טבריה</t>
  </si>
  <si>
    <t>קריית ביאליק</t>
  </si>
  <si>
    <t>נוף הגליל</t>
  </si>
  <si>
    <t>דימונה</t>
  </si>
  <si>
    <t>יהוד</t>
  </si>
  <si>
    <t>באר יעקב</t>
  </si>
  <si>
    <t>מעלות־תרשיחא</t>
  </si>
  <si>
    <t>אכסאל</t>
  </si>
  <si>
    <t>קריית עקרון</t>
  </si>
  <si>
    <t>כפר ורדים</t>
  </si>
  <si>
    <t>מצפה רמון</t>
  </si>
  <si>
    <t xml:space="preserve">3 חדרים </t>
  </si>
  <si>
    <t xml:space="preserve">4 חדרים </t>
  </si>
  <si>
    <t xml:space="preserve">5 חדרים </t>
  </si>
  <si>
    <t xml:space="preserve">דירה בהנחה </t>
  </si>
  <si>
    <t xml:space="preserve">תשואת שכירות שנתית </t>
  </si>
  <si>
    <t xml:space="preserve">שכירות ממוצעת בשכונה דומה בעיר </t>
  </si>
  <si>
    <t xml:space="preserve">פערי מחיר </t>
  </si>
  <si>
    <t>מחוז דרום</t>
  </si>
  <si>
    <t xml:space="preserve">באר שבע </t>
  </si>
  <si>
    <t>מחוז צפון</t>
  </si>
  <si>
    <t xml:space="preserve">עפולה </t>
  </si>
  <si>
    <t xml:space="preserve">מחוז חיפה </t>
  </si>
  <si>
    <t>מתחילת 2018 - עליות מחירים ממוצעות לשנה</t>
  </si>
  <si>
    <t xml:space="preserve">כמות דירות מוגרלות </t>
  </si>
  <si>
    <t>נכון ל- 28/8  - רשומים להגרלות:</t>
  </si>
  <si>
    <t xml:space="preserve">סיכויי הזכייה הם: </t>
  </si>
  <si>
    <t>מחיר למ"ר לפני מע"מ</t>
  </si>
  <si>
    <t>*</t>
  </si>
  <si>
    <t>אין לשנות את הערכים בעמודות עם הכותרות הצבועות בכחול</t>
  </si>
  <si>
    <t xml:space="preserve">אמת המידה בקריית ביאליק היא שכונת נאות אפק, הממוקמת כ-2 ק"מ מהדירות בהנחה </t>
  </si>
  <si>
    <t>מחירי שוק רגילים (ממוצע דירות דומות)</t>
  </si>
  <si>
    <t xml:space="preserve">בעמודת פערי המחיר, הפער הוא בין מחירי השוק הרגילים (בשוק החופשי) לבין מחירי דירה בהנחה </t>
  </si>
  <si>
    <t xml:space="preserve">תשואה משכירות </t>
  </si>
  <si>
    <t xml:space="preserve">מחירי הדירות הן על פי עסקאות שבוצעו בחציון האחרון - לפי רשות המיסים </t>
  </si>
  <si>
    <t>תשואת השכירות חושבה ע"פ סכום הרכישה בדירה בהנחה, בלי להתחשב בהוצאות הנלוות (אנשי מקצוע/שדרוגים/מדדים)</t>
  </si>
  <si>
    <t>הערות</t>
  </si>
  <si>
    <t xml:space="preserve">הערות </t>
  </si>
  <si>
    <t xml:space="preserve">אמת המידה בעפולה היא שכונת עפולה הצעירה, הדומה ביותר לדירות בהנחה  </t>
  </si>
  <si>
    <t xml:space="preserve">אמת המידה בבאר שבע ביא שכונת הפארק, הממוקמת כ-5 ק"מ מהדירות בהנחה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</si>
</sst>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"/>
    <numFmt numFmtId="165" formatCode="_ &quot;₪&quot;\ * #,##0_ ;_ &quot;₪&quot;\ * \-#,##0_ ;_ &quot;₪&quot;\ * &quot;-&quot;??_ ;_ @_ "/>
    <numFmt numFmtId="166" formatCode="0.000%"/>
    <numFmt numFmtId="167" formatCode="0.0%"/>
    <numFmt numFmtId="168" formatCode="_ * #,##0_ ;_ * \-#,##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49998474074526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7">
    <xf numFmtId="0" fontId="0" fillId="0" borderId="0" xfId="0"/>
    <xf numFmtId="0" fontId="1" fillId="2" borderId="1" xfId="0" applyFont="1" applyFill="1" applyBorder="1" applyAlignment="1" applyProtection="1">
      <alignment horizontal="center" vertical="top"/>
      <protection locked="0"/>
    </xf>
    <xf numFmtId="0" fontId="0" fillId="0" borderId="7" xfId="0" applyBorder="1" applyProtection="1">
      <protection locked="0"/>
    </xf>
    <xf numFmtId="164" fontId="0" fillId="0" borderId="9" xfId="0" applyNumberFormat="1" applyBorder="1" applyProtection="1">
      <protection locked="0"/>
    </xf>
    <xf numFmtId="164" fontId="0" fillId="0" borderId="2" xfId="0" applyNumberFormat="1" applyBorder="1" applyProtection="1">
      <protection locked="0"/>
    </xf>
    <xf numFmtId="0" fontId="0" fillId="0" borderId="3" xfId="0" applyBorder="1" applyProtection="1">
      <protection locked="0"/>
    </xf>
    <xf numFmtId="0" fontId="0" fillId="0" borderId="5" xfId="0" applyBorder="1" applyProtection="1">
      <protection locked="0"/>
    </xf>
    <xf numFmtId="165" fontId="0" fillId="0" borderId="0" xfId="0" applyNumberFormat="1" applyAlignment="1" applyProtection="1">
      <alignment horizontal="right" vertical="center"/>
      <protection locked="0"/>
    </xf>
    <xf numFmtId="165" fontId="0" fillId="0" borderId="0" xfId="0" applyNumberFormat="1" applyProtection="1">
      <protection locked="0"/>
    </xf>
    <xf numFmtId="0" fontId="0" fillId="0" borderId="0" xfId="0" applyProtection="1">
      <protection locked="0"/>
    </xf>
    <xf numFmtId="10" fontId="0" fillId="0" borderId="0" xfId="0" applyNumberFormat="1" applyProtection="1">
      <protection locked="0"/>
    </xf>
    <xf numFmtId="0" fontId="0" fillId="0" borderId="6" xfId="0" applyBorder="1" applyProtection="1">
      <protection locked="0"/>
    </xf>
    <xf numFmtId="0" fontId="0" fillId="0" borderId="0" xfId="0" applyAlignment="1" applyProtection="1">
      <alignment horizontal="right" vertical="center"/>
      <protection locked="0"/>
    </xf>
    <xf numFmtId="165" fontId="0" fillId="0" borderId="9" xfId="0" applyNumberFormat="1" applyBorder="1" applyAlignment="1" applyProtection="1">
      <alignment horizontal="right" vertical="center"/>
      <protection locked="0"/>
    </xf>
    <xf numFmtId="165" fontId="0" fillId="0" borderId="9" xfId="0" applyNumberFormat="1" applyBorder="1" applyProtection="1">
      <protection locked="0"/>
    </xf>
    <xf numFmtId="0" fontId="0" fillId="0" borderId="9" xfId="0" applyBorder="1" applyProtection="1">
      <protection locked="0"/>
    </xf>
    <xf numFmtId="10" fontId="0" fillId="0" borderId="9" xfId="0" applyNumberFormat="1" applyBorder="1" applyProtection="1">
      <protection locked="0"/>
    </xf>
    <xf numFmtId="0" fontId="0" fillId="0" borderId="2" xfId="0" applyBorder="1" applyProtection="1">
      <protection locked="0"/>
    </xf>
    <xf numFmtId="165" fontId="0" fillId="0" borderId="0" xfId="1" applyNumberFormat="1" applyFont="1" applyBorder="1" applyProtection="1">
      <protection locked="0"/>
    </xf>
    <xf numFmtId="165" fontId="0" fillId="0" borderId="6" xfId="0" applyNumberFormat="1" applyBorder="1" applyProtection="1">
      <protection locked="0"/>
    </xf>
    <xf numFmtId="165" fontId="0" fillId="0" borderId="9" xfId="1" applyNumberFormat="1" applyFont="1" applyBorder="1" applyProtection="1">
      <protection locked="0"/>
    </xf>
    <xf numFmtId="165" fontId="0" fillId="0" borderId="2" xfId="0" applyNumberFormat="1" applyBorder="1" applyProtection="1">
      <protection locked="0"/>
    </xf>
    <xf numFmtId="0" fontId="0" fillId="0" borderId="4" xfId="0" applyBorder="1" applyProtection="1">
      <protection locked="0"/>
    </xf>
    <xf numFmtId="167" fontId="0" fillId="0" borderId="6" xfId="0" applyNumberFormat="1" applyBorder="1" applyProtection="1">
      <protection locked="0"/>
    </xf>
    <xf numFmtId="0" fontId="4" fillId="0" borderId="7" xfId="0" applyFont="1" applyBorder="1" applyProtection="1">
      <protection locked="0"/>
    </xf>
    <xf numFmtId="167" fontId="0" fillId="0" borderId="2" xfId="0" applyNumberFormat="1" applyBorder="1" applyProtection="1">
      <protection locked="0"/>
    </xf>
    <xf numFmtId="3" fontId="0" fillId="0" borderId="4" xfId="0" applyNumberFormat="1" applyBorder="1" applyProtection="1">
      <protection locked="0"/>
    </xf>
    <xf numFmtId="3" fontId="0" fillId="0" borderId="6" xfId="0" applyNumberFormat="1" applyBorder="1" applyProtection="1">
      <protection locked="0"/>
    </xf>
    <xf numFmtId="166" fontId="0" fillId="0" borderId="2" xfId="3" applyNumberFormat="1" applyFont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3" borderId="8" xfId="0" applyFont="1" applyFill="1" applyBorder="1" applyProtection="1">
      <protection locked="0"/>
    </xf>
    <xf numFmtId="0" fontId="1" fillId="0" borderId="8" xfId="0" applyFont="1" applyBorder="1" applyAlignment="1" applyProtection="1">
      <alignment horizontal="right" vertical="center"/>
      <protection locked="0"/>
    </xf>
    <xf numFmtId="0" fontId="1" fillId="0" borderId="8" xfId="0" applyFont="1" applyBorder="1" applyProtection="1">
      <protection locked="0"/>
    </xf>
    <xf numFmtId="0" fontId="1" fillId="3" borderId="4" xfId="0" applyFont="1" applyFill="1" applyBorder="1" applyProtection="1">
      <protection locked="0"/>
    </xf>
    <xf numFmtId="0" fontId="1" fillId="3" borderId="3" xfId="0" applyFont="1" applyFill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3" borderId="7" xfId="0" applyFont="1" applyFill="1" applyBorder="1" applyProtection="1">
      <protection locked="0"/>
    </xf>
    <xf numFmtId="0" fontId="5" fillId="0" borderId="0" xfId="0" applyFont="1"/>
    <xf numFmtId="167" fontId="0" fillId="0" borderId="0" xfId="0" applyNumberFormat="1" applyProtection="1">
      <protection locked="0"/>
    </xf>
    <xf numFmtId="166" fontId="0" fillId="0" borderId="2" xfId="0" applyNumberFormat="1" applyBorder="1" applyProtection="1">
      <protection locked="0"/>
    </xf>
    <xf numFmtId="0" fontId="3" fillId="2" borderId="1" xfId="0" applyFont="1" applyFill="1" applyBorder="1" applyProtection="1">
      <protection locked="0"/>
    </xf>
    <xf numFmtId="165" fontId="0" fillId="0" borderId="9" xfId="1" applyNumberFormat="1" applyFont="1" applyBorder="1" applyAlignment="1" applyProtection="1">
      <alignment horizontal="right" vertical="center"/>
      <protection locked="0"/>
    </xf>
    <xf numFmtId="165" fontId="0" fillId="0" borderId="2" xfId="1" applyNumberFormat="1" applyFont="1" applyBorder="1" applyAlignment="1" applyProtection="1">
      <alignment horizontal="right" vertical="center"/>
      <protection locked="0"/>
    </xf>
    <xf numFmtId="168" fontId="0" fillId="0" borderId="6" xfId="2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 vertical="top"/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</cellXfs>
  <cellStyles count="4">
    <cellStyle name="Comma" xfId="2" builtinId="3"/>
    <cellStyle name="Currency" xfId="1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96189</xdr:colOff>
      <xdr:row>0</xdr:row>
      <xdr:rowOff>10413</xdr:rowOff>
    </xdr:from>
    <xdr:to>
      <xdr:col>1</xdr:col>
      <xdr:colOff>1721636</xdr:colOff>
      <xdr:row>3</xdr:row>
      <xdr:rowOff>136630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A51BE309-BC42-76A1-B871-BD6017EEA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1807657" y="10413"/>
          <a:ext cx="2287044" cy="654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128513</xdr:colOff>
      <xdr:row>0</xdr:row>
      <xdr:rowOff>42024</xdr:rowOff>
    </xdr:from>
    <xdr:to>
      <xdr:col>1</xdr:col>
      <xdr:colOff>1755328</xdr:colOff>
      <xdr:row>4</xdr:row>
      <xdr:rowOff>804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28670FF2-0836-4850-9FD1-0D81E48F7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9991989" y="42024"/>
          <a:ext cx="2288919" cy="6672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209051</xdr:colOff>
      <xdr:row>0</xdr:row>
      <xdr:rowOff>36387</xdr:rowOff>
    </xdr:from>
    <xdr:to>
      <xdr:col>1</xdr:col>
      <xdr:colOff>1718391</xdr:colOff>
      <xdr:row>3</xdr:row>
      <xdr:rowOff>163218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F647AB66-36CA-43F9-94EC-95DC568A1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9314129" y="36387"/>
          <a:ext cx="2282169" cy="6584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49289</xdr:colOff>
      <xdr:row>0</xdr:row>
      <xdr:rowOff>34239</xdr:rowOff>
    </xdr:from>
    <xdr:to>
      <xdr:col>10</xdr:col>
      <xdr:colOff>352055</xdr:colOff>
      <xdr:row>3</xdr:row>
      <xdr:rowOff>167461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73AB75E1-D79C-4467-AD93-33719E073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9373231" y="34239"/>
          <a:ext cx="2283295" cy="670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5EC1C-FEBE-4A2F-ACAC-BD74C5087B31}">
  <dimension ref="A6:J31"/>
  <sheetViews>
    <sheetView rightToLeft="1" tabSelected="1" zoomScale="64" zoomScaleNormal="72" workbookViewId="0">
      <selection activeCell="J16" sqref="J16"/>
    </sheetView>
  </sheetViews>
  <sheetFormatPr defaultRowHeight="14" x14ac:dyDescent="0.3"/>
  <cols>
    <col min="2" max="2" width="30.08203125" customWidth="1"/>
    <col min="3" max="3" width="23" customWidth="1"/>
    <col min="4" max="5" width="8.6640625" customWidth="1"/>
    <col min="6" max="6" width="6.25" customWidth="1"/>
    <col min="9" max="9" width="33.9140625" bestFit="1" customWidth="1"/>
    <col min="10" max="10" width="11.75" bestFit="1" customWidth="1"/>
  </cols>
  <sheetData>
    <row r="6" spans="1:10" ht="15.5" x14ac:dyDescent="0.35">
      <c r="A6" s="40" t="s">
        <v>5</v>
      </c>
      <c r="B6" s="1" t="s">
        <v>40</v>
      </c>
      <c r="C6" s="1" t="s">
        <v>2</v>
      </c>
      <c r="D6" s="9"/>
      <c r="E6" s="9"/>
      <c r="F6" s="9"/>
      <c r="G6" s="9"/>
      <c r="H6" s="9"/>
      <c r="I6" s="29" t="s">
        <v>36</v>
      </c>
      <c r="J6" s="22"/>
    </row>
    <row r="7" spans="1:10" x14ac:dyDescent="0.3">
      <c r="A7" s="2"/>
      <c r="B7" s="41">
        <v>9737</v>
      </c>
      <c r="C7" s="42">
        <v>11489.66</v>
      </c>
      <c r="D7" s="9"/>
      <c r="E7" s="9"/>
      <c r="F7" s="9"/>
      <c r="G7" s="9"/>
      <c r="H7" s="9"/>
      <c r="I7" s="6"/>
      <c r="J7" s="11"/>
    </row>
    <row r="8" spans="1:10" x14ac:dyDescent="0.3">
      <c r="A8" s="9"/>
      <c r="B8" s="12"/>
      <c r="C8" s="12"/>
      <c r="D8" s="9"/>
      <c r="E8" s="9"/>
      <c r="F8" s="9"/>
      <c r="G8" s="9"/>
      <c r="H8" s="9"/>
      <c r="I8" s="6" t="s">
        <v>31</v>
      </c>
      <c r="J8" s="23">
        <v>4.8000000000000001E-2</v>
      </c>
    </row>
    <row r="9" spans="1:10" x14ac:dyDescent="0.3">
      <c r="A9" s="9"/>
      <c r="B9" s="9"/>
      <c r="C9" s="12"/>
      <c r="D9" s="9"/>
      <c r="E9" s="9"/>
      <c r="F9" s="9"/>
      <c r="G9" s="9"/>
      <c r="H9" s="9"/>
      <c r="I9" s="6"/>
      <c r="J9" s="11"/>
    </row>
    <row r="10" spans="1:10" x14ac:dyDescent="0.3">
      <c r="A10" s="9"/>
      <c r="B10" s="9"/>
      <c r="C10" s="12"/>
      <c r="D10" s="9"/>
      <c r="E10" s="9"/>
      <c r="F10" s="9"/>
      <c r="G10" s="9"/>
      <c r="H10" s="9"/>
      <c r="I10" s="2" t="s">
        <v>32</v>
      </c>
      <c r="J10" s="25">
        <v>3.5000000000000003E-2</v>
      </c>
    </row>
    <row r="11" spans="1:10" x14ac:dyDescent="0.3">
      <c r="A11" s="5"/>
      <c r="B11" s="30" t="s">
        <v>27</v>
      </c>
      <c r="C11" s="31" t="s">
        <v>29</v>
      </c>
      <c r="D11" s="32"/>
      <c r="E11" s="30" t="s">
        <v>46</v>
      </c>
      <c r="F11" s="33"/>
      <c r="G11" s="9"/>
      <c r="H11" s="9"/>
      <c r="I11" s="9"/>
      <c r="J11" s="9"/>
    </row>
    <row r="12" spans="1:10" x14ac:dyDescent="0.3">
      <c r="A12" s="6" t="s">
        <v>24</v>
      </c>
      <c r="B12" s="7">
        <f>C7*80</f>
        <v>919172.8</v>
      </c>
      <c r="C12" s="8">
        <v>3800</v>
      </c>
      <c r="D12" s="9"/>
      <c r="E12" s="10">
        <f>(C12*12)/B12</f>
        <v>4.9609823093111544E-2</v>
      </c>
      <c r="F12" s="11"/>
      <c r="G12" s="9"/>
      <c r="H12" s="9"/>
      <c r="I12" s="9"/>
      <c r="J12" s="9"/>
    </row>
    <row r="13" spans="1:10" x14ac:dyDescent="0.3">
      <c r="A13" s="6"/>
      <c r="B13" s="12"/>
      <c r="C13" s="8"/>
      <c r="D13" s="9"/>
      <c r="E13" s="10"/>
      <c r="F13" s="11"/>
      <c r="G13" s="9"/>
      <c r="H13" s="9"/>
      <c r="I13" s="9"/>
      <c r="J13" s="9"/>
    </row>
    <row r="14" spans="1:10" x14ac:dyDescent="0.3">
      <c r="A14" s="6" t="s">
        <v>25</v>
      </c>
      <c r="B14" s="7">
        <f>C7*100</f>
        <v>1148966</v>
      </c>
      <c r="C14" s="8">
        <v>4500</v>
      </c>
      <c r="D14" s="9"/>
      <c r="E14" s="10">
        <f t="shared" ref="E14:E16" si="0">(C14*12)/B14</f>
        <v>4.6998779772421465E-2</v>
      </c>
      <c r="F14" s="11"/>
      <c r="G14" s="9"/>
      <c r="H14" s="9"/>
      <c r="I14" s="34" t="s">
        <v>37</v>
      </c>
      <c r="J14" s="22">
        <v>218</v>
      </c>
    </row>
    <row r="15" spans="1:10" x14ac:dyDescent="0.3">
      <c r="A15" s="6"/>
      <c r="B15" s="12"/>
      <c r="C15" s="8"/>
      <c r="D15" s="9"/>
      <c r="E15" s="10"/>
      <c r="F15" s="11"/>
      <c r="G15" s="9"/>
      <c r="H15" s="9"/>
      <c r="I15" s="35"/>
      <c r="J15" s="11"/>
    </row>
    <row r="16" spans="1:10" x14ac:dyDescent="0.3">
      <c r="A16" s="2" t="s">
        <v>26</v>
      </c>
      <c r="B16" s="13">
        <f>C7*120</f>
        <v>1378759.2</v>
      </c>
      <c r="C16" s="14">
        <v>5100</v>
      </c>
      <c r="D16" s="15"/>
      <c r="E16" s="16">
        <f t="shared" si="0"/>
        <v>4.4387736451731385E-2</v>
      </c>
      <c r="F16" s="17"/>
      <c r="G16" s="9"/>
      <c r="H16" s="9"/>
      <c r="I16" s="35" t="s">
        <v>38</v>
      </c>
      <c r="J16" s="43">
        <v>50282</v>
      </c>
    </row>
    <row r="17" spans="1:10" x14ac:dyDescent="0.3">
      <c r="A17" s="9"/>
      <c r="B17" s="12"/>
      <c r="C17" s="9"/>
      <c r="D17" s="9"/>
      <c r="E17" s="9"/>
      <c r="F17" s="9"/>
      <c r="G17" s="9"/>
      <c r="H17" s="9"/>
      <c r="I17" s="35"/>
      <c r="J17" s="11"/>
    </row>
    <row r="18" spans="1:10" x14ac:dyDescent="0.3">
      <c r="A18" s="9"/>
      <c r="B18" s="9"/>
      <c r="C18" s="9"/>
      <c r="D18" s="9"/>
      <c r="E18" s="9"/>
      <c r="F18" s="9"/>
      <c r="G18" s="9"/>
      <c r="H18" s="9"/>
      <c r="I18" s="36" t="s">
        <v>39</v>
      </c>
      <c r="J18" s="39">
        <f>$J$14/J16</f>
        <v>4.3355475120321384E-3</v>
      </c>
    </row>
    <row r="19" spans="1:10" x14ac:dyDescent="0.3">
      <c r="A19" s="5"/>
      <c r="B19" s="32" t="s">
        <v>44</v>
      </c>
      <c r="C19" s="33" t="s">
        <v>30</v>
      </c>
      <c r="D19" s="9"/>
      <c r="E19" s="9"/>
      <c r="F19" s="9"/>
      <c r="G19" s="9"/>
      <c r="H19" s="9"/>
      <c r="I19" s="9"/>
      <c r="J19" s="9"/>
    </row>
    <row r="20" spans="1:10" x14ac:dyDescent="0.3">
      <c r="A20" s="6" t="s">
        <v>24</v>
      </c>
      <c r="B20" s="18">
        <v>1450000</v>
      </c>
      <c r="C20" s="19">
        <f>B20-B12</f>
        <v>530827.19999999995</v>
      </c>
      <c r="D20" s="9"/>
      <c r="E20" s="9"/>
      <c r="F20" s="9"/>
      <c r="G20" s="9"/>
      <c r="H20" s="9"/>
      <c r="I20" s="9"/>
      <c r="J20" s="9"/>
    </row>
    <row r="21" spans="1:10" x14ac:dyDescent="0.3">
      <c r="A21" s="6"/>
      <c r="B21" s="18"/>
      <c r="C21" s="19"/>
      <c r="D21" s="9"/>
      <c r="E21" s="9"/>
      <c r="F21" s="9"/>
      <c r="G21" s="9"/>
      <c r="H21" s="9"/>
      <c r="I21" s="9"/>
      <c r="J21" s="9"/>
    </row>
    <row r="22" spans="1:10" x14ac:dyDescent="0.3">
      <c r="A22" s="6" t="s">
        <v>25</v>
      </c>
      <c r="B22" s="18">
        <v>1600000</v>
      </c>
      <c r="C22" s="19">
        <f>B22-B14</f>
        <v>451034</v>
      </c>
      <c r="D22" s="9"/>
      <c r="E22" s="9"/>
      <c r="F22" s="9"/>
      <c r="G22" s="9"/>
      <c r="H22" s="9"/>
      <c r="I22" s="9"/>
      <c r="J22" s="9"/>
    </row>
    <row r="23" spans="1:10" x14ac:dyDescent="0.3">
      <c r="A23" s="6"/>
      <c r="B23" s="18"/>
      <c r="C23" s="19"/>
      <c r="D23" s="9"/>
      <c r="E23" s="9"/>
      <c r="F23" s="9"/>
      <c r="G23" s="9"/>
      <c r="H23" s="9"/>
      <c r="I23" s="9"/>
      <c r="J23" s="9"/>
    </row>
    <row r="24" spans="1:10" x14ac:dyDescent="0.3">
      <c r="A24" s="2" t="s">
        <v>26</v>
      </c>
      <c r="B24" s="20">
        <v>1800000</v>
      </c>
      <c r="C24" s="21">
        <f>B24-B16</f>
        <v>421240.80000000005</v>
      </c>
      <c r="D24" s="9"/>
      <c r="E24" s="9"/>
      <c r="F24" s="9"/>
      <c r="G24" s="9"/>
      <c r="H24" s="9"/>
      <c r="I24" s="9"/>
      <c r="J24" s="9"/>
    </row>
    <row r="26" spans="1:10" ht="18" x14ac:dyDescent="0.4">
      <c r="B26" s="37" t="s">
        <v>50</v>
      </c>
    </row>
    <row r="27" spans="1:10" x14ac:dyDescent="0.3">
      <c r="A27" t="s">
        <v>41</v>
      </c>
      <c r="B27" t="s">
        <v>42</v>
      </c>
    </row>
    <row r="28" spans="1:10" x14ac:dyDescent="0.3">
      <c r="A28" t="s">
        <v>41</v>
      </c>
      <c r="B28" t="s">
        <v>52</v>
      </c>
    </row>
    <row r="29" spans="1:10" x14ac:dyDescent="0.3">
      <c r="A29" t="s">
        <v>41</v>
      </c>
      <c r="B29" t="s">
        <v>45</v>
      </c>
    </row>
    <row r="30" spans="1:10" x14ac:dyDescent="0.3">
      <c r="A30" t="s">
        <v>41</v>
      </c>
      <c r="B30" t="s">
        <v>48</v>
      </c>
    </row>
    <row r="31" spans="1:10" x14ac:dyDescent="0.3">
      <c r="A31" t="s">
        <v>41</v>
      </c>
      <c r="B31" t="s">
        <v>47</v>
      </c>
    </row>
  </sheetData>
  <sheetProtection sheet="1" objects="1" scenarios="1" selectLockedCell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93899-DE5F-46D6-BEE2-90E2DF7517AD}">
  <dimension ref="A6:J31"/>
  <sheetViews>
    <sheetView rightToLeft="1" topLeftCell="A5" zoomScale="70" workbookViewId="0">
      <selection activeCell="A6" sqref="A6"/>
    </sheetView>
  </sheetViews>
  <sheetFormatPr defaultRowHeight="14" x14ac:dyDescent="0.3"/>
  <cols>
    <col min="2" max="2" width="28.75" customWidth="1"/>
    <col min="3" max="3" width="22.5" bestFit="1" customWidth="1"/>
    <col min="9" max="9" width="33.9140625" bestFit="1" customWidth="1"/>
  </cols>
  <sheetData>
    <row r="6" spans="1:10" x14ac:dyDescent="0.3">
      <c r="A6" s="1" t="s">
        <v>0</v>
      </c>
      <c r="B6" s="1" t="s">
        <v>40</v>
      </c>
      <c r="C6" s="1" t="s">
        <v>2</v>
      </c>
      <c r="D6" s="9"/>
      <c r="E6" s="9"/>
      <c r="F6" s="9"/>
      <c r="G6" s="9"/>
      <c r="H6" s="9"/>
      <c r="I6" s="29" t="s">
        <v>36</v>
      </c>
      <c r="J6" s="22"/>
    </row>
    <row r="7" spans="1:10" x14ac:dyDescent="0.3">
      <c r="A7" s="2" t="s">
        <v>10</v>
      </c>
      <c r="B7" s="3">
        <v>7980</v>
      </c>
      <c r="C7" s="4">
        <v>9416.4</v>
      </c>
      <c r="D7" s="9"/>
      <c r="E7" s="9"/>
      <c r="F7" s="9"/>
      <c r="G7" s="9"/>
      <c r="H7" s="9"/>
      <c r="I7" s="6"/>
      <c r="J7" s="11"/>
    </row>
    <row r="8" spans="1:10" x14ac:dyDescent="0.3">
      <c r="A8" s="9"/>
      <c r="B8" s="12"/>
      <c r="C8" s="12"/>
      <c r="D8" s="9"/>
      <c r="E8" s="9"/>
      <c r="F8" s="9"/>
      <c r="G8" s="9"/>
      <c r="H8" s="9"/>
      <c r="I8" s="6" t="s">
        <v>33</v>
      </c>
      <c r="J8" s="23">
        <v>6.8000000000000005E-2</v>
      </c>
    </row>
    <row r="9" spans="1:10" x14ac:dyDescent="0.3">
      <c r="A9" s="9"/>
      <c r="B9" s="9"/>
      <c r="C9" s="12"/>
      <c r="D9" s="9"/>
      <c r="E9" s="9"/>
      <c r="F9" s="9"/>
      <c r="G9" s="9"/>
      <c r="H9" s="9"/>
      <c r="I9" s="6"/>
      <c r="J9" s="11"/>
    </row>
    <row r="10" spans="1:10" x14ac:dyDescent="0.3">
      <c r="A10" s="9"/>
      <c r="B10" s="9"/>
      <c r="C10" s="12"/>
      <c r="D10" s="9"/>
      <c r="E10" s="9"/>
      <c r="F10" s="9"/>
      <c r="G10" s="9"/>
      <c r="H10" s="9"/>
      <c r="I10" s="2" t="s">
        <v>34</v>
      </c>
      <c r="J10" s="25">
        <v>5.3999999999999999E-2</v>
      </c>
    </row>
    <row r="11" spans="1:10" x14ac:dyDescent="0.3">
      <c r="A11" s="5"/>
      <c r="B11" s="30" t="s">
        <v>27</v>
      </c>
      <c r="C11" s="31" t="s">
        <v>29</v>
      </c>
      <c r="D11" s="32"/>
      <c r="E11" s="30" t="s">
        <v>28</v>
      </c>
      <c r="F11" s="33"/>
      <c r="G11" s="9"/>
      <c r="H11" s="9"/>
      <c r="I11" s="9"/>
      <c r="J11" s="9"/>
    </row>
    <row r="12" spans="1:10" x14ac:dyDescent="0.3">
      <c r="A12" s="6" t="s">
        <v>24</v>
      </c>
      <c r="B12" s="7">
        <f>C7*80</f>
        <v>753312</v>
      </c>
      <c r="C12" s="8">
        <v>3500</v>
      </c>
      <c r="D12" s="9"/>
      <c r="E12" s="10">
        <f>(C12*12)/B12</f>
        <v>5.5753791257805531E-2</v>
      </c>
      <c r="F12" s="11"/>
      <c r="G12" s="9"/>
      <c r="H12" s="9"/>
      <c r="I12" s="9"/>
      <c r="J12" s="9"/>
    </row>
    <row r="13" spans="1:10" x14ac:dyDescent="0.3">
      <c r="A13" s="6"/>
      <c r="B13" s="12"/>
      <c r="C13" s="8"/>
      <c r="D13" s="9"/>
      <c r="E13" s="10"/>
      <c r="F13" s="11"/>
      <c r="G13" s="9"/>
      <c r="H13" s="9"/>
      <c r="I13" s="9"/>
      <c r="J13" s="9"/>
    </row>
    <row r="14" spans="1:10" x14ac:dyDescent="0.3">
      <c r="A14" s="6" t="s">
        <v>25</v>
      </c>
      <c r="B14" s="7">
        <f>C7*100</f>
        <v>941640</v>
      </c>
      <c r="C14" s="8">
        <v>4000</v>
      </c>
      <c r="D14" s="9"/>
      <c r="E14" s="38">
        <f t="shared" ref="E14:E16" si="0">(C14*12)/B14</f>
        <v>5.0974894864279342E-2</v>
      </c>
      <c r="F14" s="11"/>
      <c r="G14" s="9"/>
      <c r="H14" s="9"/>
      <c r="I14" s="34" t="s">
        <v>37</v>
      </c>
      <c r="J14" s="22">
        <v>548</v>
      </c>
    </row>
    <row r="15" spans="1:10" x14ac:dyDescent="0.3">
      <c r="A15" s="6"/>
      <c r="B15" s="12"/>
      <c r="C15" s="8"/>
      <c r="D15" s="9"/>
      <c r="E15" s="10"/>
      <c r="F15" s="11"/>
      <c r="G15" s="9"/>
      <c r="H15" s="9"/>
      <c r="I15" s="35"/>
      <c r="J15" s="11"/>
    </row>
    <row r="16" spans="1:10" x14ac:dyDescent="0.3">
      <c r="A16" s="2" t="s">
        <v>26</v>
      </c>
      <c r="B16" s="13">
        <f>C7*120</f>
        <v>1129968</v>
      </c>
      <c r="C16" s="14">
        <v>4500</v>
      </c>
      <c r="D16" s="15"/>
      <c r="E16" s="16">
        <f t="shared" si="0"/>
        <v>4.7788963935261886E-2</v>
      </c>
      <c r="F16" s="17"/>
      <c r="G16" s="9"/>
      <c r="H16" s="9"/>
      <c r="I16" s="35" t="s">
        <v>38</v>
      </c>
      <c r="J16" s="27">
        <v>147511</v>
      </c>
    </row>
    <row r="17" spans="1:10" x14ac:dyDescent="0.3">
      <c r="A17" s="9"/>
      <c r="B17" s="12"/>
      <c r="C17" s="9"/>
      <c r="D17" s="9"/>
      <c r="E17" s="9"/>
      <c r="F17" s="9"/>
      <c r="G17" s="9"/>
      <c r="H17" s="9"/>
      <c r="I17" s="35"/>
      <c r="J17" s="11"/>
    </row>
    <row r="18" spans="1:10" x14ac:dyDescent="0.3">
      <c r="A18" s="9"/>
      <c r="B18" s="9"/>
      <c r="C18" s="9"/>
      <c r="D18" s="9"/>
      <c r="E18" s="9"/>
      <c r="F18" s="9"/>
      <c r="G18" s="9"/>
      <c r="H18" s="9"/>
      <c r="I18" s="36" t="s">
        <v>39</v>
      </c>
      <c r="J18" s="39">
        <f>$J$14/J16</f>
        <v>3.7149771881419013E-3</v>
      </c>
    </row>
    <row r="19" spans="1:10" x14ac:dyDescent="0.3">
      <c r="A19" s="5"/>
      <c r="B19" s="32" t="s">
        <v>44</v>
      </c>
      <c r="C19" s="33" t="s">
        <v>30</v>
      </c>
      <c r="D19" s="9"/>
      <c r="E19" s="9"/>
      <c r="F19" s="9"/>
      <c r="G19" s="9"/>
      <c r="H19" s="9"/>
      <c r="I19" s="9"/>
      <c r="J19" s="9"/>
    </row>
    <row r="20" spans="1:10" x14ac:dyDescent="0.3">
      <c r="A20" s="6" t="s">
        <v>24</v>
      </c>
      <c r="B20" s="18">
        <v>1350000</v>
      </c>
      <c r="C20" s="19">
        <f>B20-B12</f>
        <v>596688</v>
      </c>
      <c r="D20" s="9"/>
      <c r="E20" s="9"/>
      <c r="F20" s="9"/>
      <c r="G20" s="9"/>
      <c r="H20" s="9"/>
      <c r="I20" s="9"/>
      <c r="J20" s="9"/>
    </row>
    <row r="21" spans="1:10" x14ac:dyDescent="0.3">
      <c r="A21" s="6"/>
      <c r="B21" s="18"/>
      <c r="C21" s="19"/>
      <c r="D21" s="9"/>
      <c r="E21" s="9"/>
      <c r="F21" s="9"/>
      <c r="G21" s="9"/>
      <c r="H21" s="9"/>
      <c r="I21" s="9"/>
      <c r="J21" s="9"/>
    </row>
    <row r="22" spans="1:10" x14ac:dyDescent="0.3">
      <c r="A22" s="6" t="s">
        <v>25</v>
      </c>
      <c r="B22" s="18">
        <v>1450000</v>
      </c>
      <c r="C22" s="19">
        <f>B22-B14</f>
        <v>508360</v>
      </c>
      <c r="D22" s="9"/>
      <c r="E22" s="9"/>
      <c r="F22" s="9"/>
      <c r="G22" s="9"/>
      <c r="H22" s="9"/>
      <c r="I22" s="9"/>
      <c r="J22" s="9"/>
    </row>
    <row r="23" spans="1:10" x14ac:dyDescent="0.3">
      <c r="A23" s="6"/>
      <c r="B23" s="18"/>
      <c r="C23" s="19"/>
      <c r="D23" s="9"/>
      <c r="E23" s="9"/>
      <c r="F23" s="9"/>
      <c r="G23" s="9"/>
      <c r="H23" s="9"/>
      <c r="I23" s="9"/>
      <c r="J23" s="9"/>
    </row>
    <row r="24" spans="1:10" x14ac:dyDescent="0.3">
      <c r="A24" s="2" t="s">
        <v>26</v>
      </c>
      <c r="B24" s="20">
        <v>1650000</v>
      </c>
      <c r="C24" s="21">
        <f>B24-B16</f>
        <v>520032</v>
      </c>
      <c r="D24" s="9"/>
      <c r="E24" s="9"/>
      <c r="F24" s="9"/>
      <c r="G24" s="9"/>
      <c r="H24" s="9"/>
      <c r="I24" s="9"/>
      <c r="J24" s="9"/>
    </row>
    <row r="26" spans="1:10" ht="18" x14ac:dyDescent="0.4">
      <c r="B26" s="37" t="s">
        <v>49</v>
      </c>
    </row>
    <row r="27" spans="1:10" x14ac:dyDescent="0.3">
      <c r="A27" t="s">
        <v>41</v>
      </c>
      <c r="B27" t="s">
        <v>42</v>
      </c>
    </row>
    <row r="28" spans="1:10" x14ac:dyDescent="0.3">
      <c r="A28" t="s">
        <v>41</v>
      </c>
      <c r="B28" t="s">
        <v>51</v>
      </c>
    </row>
    <row r="29" spans="1:10" x14ac:dyDescent="0.3">
      <c r="A29" t="s">
        <v>41</v>
      </c>
      <c r="B29" t="s">
        <v>45</v>
      </c>
    </row>
    <row r="30" spans="1:10" x14ac:dyDescent="0.3">
      <c r="A30" t="s">
        <v>41</v>
      </c>
      <c r="B30" t="s">
        <v>48</v>
      </c>
    </row>
    <row r="31" spans="1:10" x14ac:dyDescent="0.3">
      <c r="A31" t="s">
        <v>41</v>
      </c>
      <c r="B31" t="s">
        <v>47</v>
      </c>
    </row>
  </sheetData>
  <sheetProtection sheet="1" objects="1" scenarios="1" selectLockedCell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396F2-D079-46D8-A520-B420B0AF8CDC}">
  <dimension ref="A6:J32"/>
  <sheetViews>
    <sheetView rightToLeft="1" zoomScale="72" workbookViewId="0">
      <selection activeCell="B15" sqref="B15"/>
    </sheetView>
  </sheetViews>
  <sheetFormatPr defaultRowHeight="14" x14ac:dyDescent="0.3"/>
  <cols>
    <col min="1" max="1" width="10.1640625" bestFit="1" customWidth="1"/>
    <col min="2" max="2" width="29.33203125" customWidth="1"/>
    <col min="3" max="3" width="22.5" bestFit="1" customWidth="1"/>
    <col min="6" max="6" width="4.9140625" customWidth="1"/>
    <col min="9" max="9" width="35.75" bestFit="1" customWidth="1"/>
  </cols>
  <sheetData>
    <row r="6" spans="1:10" x14ac:dyDescent="0.3">
      <c r="A6" s="1" t="s">
        <v>0</v>
      </c>
      <c r="B6" s="1" t="s">
        <v>40</v>
      </c>
      <c r="C6" s="1" t="s">
        <v>2</v>
      </c>
      <c r="D6" s="9"/>
      <c r="E6" s="9"/>
      <c r="F6" s="9"/>
      <c r="G6" s="9"/>
      <c r="H6" s="9"/>
      <c r="I6" s="29" t="s">
        <v>36</v>
      </c>
      <c r="J6" s="22"/>
    </row>
    <row r="7" spans="1:10" x14ac:dyDescent="0.3">
      <c r="A7" s="2" t="s">
        <v>14</v>
      </c>
      <c r="B7" s="3">
        <v>10447</v>
      </c>
      <c r="C7" s="4">
        <v>12327.46</v>
      </c>
      <c r="D7" s="9"/>
      <c r="E7" s="9"/>
      <c r="F7" s="9"/>
      <c r="G7" s="9"/>
      <c r="H7" s="9"/>
      <c r="I7" s="6"/>
      <c r="J7" s="11"/>
    </row>
    <row r="8" spans="1:10" x14ac:dyDescent="0.3">
      <c r="A8" s="9"/>
      <c r="B8" s="12"/>
      <c r="C8" s="12"/>
      <c r="D8" s="9"/>
      <c r="E8" s="9"/>
      <c r="F8" s="9"/>
      <c r="G8" s="9"/>
      <c r="H8" s="9"/>
      <c r="I8" s="6" t="s">
        <v>35</v>
      </c>
      <c r="J8" s="23">
        <v>6.3E-2</v>
      </c>
    </row>
    <row r="9" spans="1:10" x14ac:dyDescent="0.3">
      <c r="A9" s="9"/>
      <c r="B9" s="9"/>
      <c r="C9" s="12"/>
      <c r="D9" s="9"/>
      <c r="E9" s="9"/>
      <c r="F9" s="9"/>
      <c r="G9" s="9"/>
      <c r="H9" s="9"/>
      <c r="I9" s="6"/>
      <c r="J9" s="11"/>
    </row>
    <row r="10" spans="1:10" x14ac:dyDescent="0.3">
      <c r="A10" s="9"/>
      <c r="B10" s="9"/>
      <c r="C10" s="12"/>
      <c r="D10" s="9"/>
      <c r="E10" s="9"/>
      <c r="F10" s="9"/>
      <c r="G10" s="9"/>
      <c r="H10" s="9"/>
      <c r="I10" s="24" t="s">
        <v>14</v>
      </c>
      <c r="J10" s="25">
        <v>7.5999999999999998E-2</v>
      </c>
    </row>
    <row r="11" spans="1:10" x14ac:dyDescent="0.3">
      <c r="A11" s="5"/>
      <c r="B11" s="30" t="s">
        <v>27</v>
      </c>
      <c r="C11" s="31" t="s">
        <v>29</v>
      </c>
      <c r="D11" s="32"/>
      <c r="E11" s="30" t="s">
        <v>46</v>
      </c>
      <c r="F11" s="33"/>
      <c r="G11" s="9"/>
      <c r="H11" s="9"/>
      <c r="I11" s="9"/>
      <c r="J11" s="9"/>
    </row>
    <row r="12" spans="1:10" x14ac:dyDescent="0.3">
      <c r="A12" s="6" t="s">
        <v>24</v>
      </c>
      <c r="B12" s="7">
        <f>C7*80</f>
        <v>986196.79999999993</v>
      </c>
      <c r="C12" s="8">
        <v>4500</v>
      </c>
      <c r="D12" s="9"/>
      <c r="E12" s="10">
        <f>(C12*12)/B12</f>
        <v>5.4755805332160887E-2</v>
      </c>
      <c r="F12" s="11"/>
      <c r="G12" s="9"/>
      <c r="H12" s="9"/>
      <c r="I12" s="9"/>
      <c r="J12" s="9"/>
    </row>
    <row r="13" spans="1:10" x14ac:dyDescent="0.3">
      <c r="A13" s="6"/>
      <c r="B13" s="12"/>
      <c r="C13" s="8"/>
      <c r="D13" s="9"/>
      <c r="E13" s="10"/>
      <c r="F13" s="11"/>
      <c r="G13" s="9"/>
      <c r="H13" s="9"/>
      <c r="I13" s="9"/>
      <c r="J13" s="9"/>
    </row>
    <row r="14" spans="1:10" x14ac:dyDescent="0.3">
      <c r="A14" s="6" t="s">
        <v>25</v>
      </c>
      <c r="B14" s="7">
        <f>C7*100</f>
        <v>1232746</v>
      </c>
      <c r="C14" s="8">
        <v>5500</v>
      </c>
      <c r="D14" s="9"/>
      <c r="E14" s="10">
        <f t="shared" ref="E14:E16" si="0">(C14*12)/B14</f>
        <v>5.3539009658112861E-2</v>
      </c>
      <c r="F14" s="11"/>
      <c r="G14" s="9"/>
      <c r="H14" s="9"/>
      <c r="I14" s="9"/>
      <c r="J14" s="9"/>
    </row>
    <row r="15" spans="1:10" x14ac:dyDescent="0.3">
      <c r="A15" s="6"/>
      <c r="B15" s="12"/>
      <c r="C15" s="8"/>
      <c r="D15" s="9"/>
      <c r="E15" s="10"/>
      <c r="F15" s="11"/>
      <c r="G15" s="9"/>
      <c r="H15" s="9"/>
      <c r="I15" s="34" t="s">
        <v>37</v>
      </c>
      <c r="J15" s="26">
        <v>334</v>
      </c>
    </row>
    <row r="16" spans="1:10" x14ac:dyDescent="0.3">
      <c r="A16" s="2" t="s">
        <v>26</v>
      </c>
      <c r="B16" s="13">
        <f>C7*120</f>
        <v>1479295.2</v>
      </c>
      <c r="C16" s="14">
        <v>6500</v>
      </c>
      <c r="D16" s="15"/>
      <c r="E16" s="16">
        <f t="shared" si="0"/>
        <v>5.2727812542080851E-2</v>
      </c>
      <c r="F16" s="17"/>
      <c r="G16" s="9"/>
      <c r="H16" s="9"/>
      <c r="I16" s="35"/>
      <c r="J16" s="11"/>
    </row>
    <row r="17" spans="1:10" x14ac:dyDescent="0.3">
      <c r="A17" s="9"/>
      <c r="B17" s="12"/>
      <c r="C17" s="9"/>
      <c r="D17" s="9"/>
      <c r="E17" s="9"/>
      <c r="F17" s="9"/>
      <c r="G17" s="9"/>
      <c r="H17" s="9"/>
      <c r="I17" s="35" t="s">
        <v>38</v>
      </c>
      <c r="J17" s="27">
        <v>35602</v>
      </c>
    </row>
    <row r="18" spans="1:10" x14ac:dyDescent="0.3">
      <c r="A18" s="9"/>
      <c r="B18" s="9"/>
      <c r="C18" s="9"/>
      <c r="D18" s="9"/>
      <c r="E18" s="9"/>
      <c r="F18" s="9"/>
      <c r="G18" s="9"/>
      <c r="H18" s="9"/>
      <c r="I18" s="35"/>
      <c r="J18" s="11"/>
    </row>
    <row r="19" spans="1:10" x14ac:dyDescent="0.3">
      <c r="A19" s="9"/>
      <c r="B19" s="9"/>
      <c r="C19" s="9"/>
      <c r="D19" s="9"/>
      <c r="E19" s="9"/>
      <c r="F19" s="9"/>
      <c r="G19" s="9"/>
      <c r="H19" s="9"/>
      <c r="I19" s="36" t="s">
        <v>39</v>
      </c>
      <c r="J19" s="28">
        <f>$J$15/J17</f>
        <v>9.3814954216055284E-3</v>
      </c>
    </row>
    <row r="20" spans="1:10" x14ac:dyDescent="0.3">
      <c r="A20" s="5"/>
      <c r="B20" s="32" t="s">
        <v>44</v>
      </c>
      <c r="C20" s="33" t="s">
        <v>30</v>
      </c>
      <c r="D20" s="9"/>
      <c r="E20" s="9"/>
      <c r="F20" s="9"/>
      <c r="G20" s="9"/>
      <c r="H20" s="9"/>
      <c r="I20" s="9"/>
      <c r="J20" s="9"/>
    </row>
    <row r="21" spans="1:10" x14ac:dyDescent="0.3">
      <c r="A21" s="6" t="s">
        <v>24</v>
      </c>
      <c r="B21" s="18">
        <v>1750000</v>
      </c>
      <c r="C21" s="19">
        <f>B21-B12</f>
        <v>763803.20000000007</v>
      </c>
      <c r="D21" s="9"/>
      <c r="E21" s="9"/>
      <c r="F21" s="9"/>
      <c r="G21" s="9"/>
      <c r="H21" s="9"/>
      <c r="I21" s="9"/>
      <c r="J21" s="9"/>
    </row>
    <row r="22" spans="1:10" x14ac:dyDescent="0.3">
      <c r="A22" s="6"/>
      <c r="B22" s="18"/>
      <c r="C22" s="19"/>
      <c r="D22" s="9"/>
      <c r="E22" s="9"/>
      <c r="F22" s="9"/>
      <c r="G22" s="9"/>
      <c r="H22" s="9"/>
      <c r="I22" s="9"/>
      <c r="J22" s="9"/>
    </row>
    <row r="23" spans="1:10" x14ac:dyDescent="0.3">
      <c r="A23" s="6" t="s">
        <v>25</v>
      </c>
      <c r="B23" s="18">
        <v>1900000</v>
      </c>
      <c r="C23" s="19">
        <f t="shared" ref="C23:C25" si="1">B23-B14</f>
        <v>667254</v>
      </c>
      <c r="D23" s="9"/>
      <c r="E23" s="9"/>
      <c r="F23" s="9"/>
      <c r="G23" s="9"/>
      <c r="H23" s="9"/>
      <c r="I23" s="9"/>
      <c r="J23" s="9"/>
    </row>
    <row r="24" spans="1:10" x14ac:dyDescent="0.3">
      <c r="A24" s="6"/>
      <c r="B24" s="18"/>
      <c r="C24" s="19"/>
      <c r="D24" s="9"/>
      <c r="E24" s="9"/>
      <c r="F24" s="9"/>
      <c r="G24" s="9"/>
      <c r="H24" s="9"/>
      <c r="I24" s="9"/>
      <c r="J24" s="9"/>
    </row>
    <row r="25" spans="1:10" x14ac:dyDescent="0.3">
      <c r="A25" s="2" t="s">
        <v>26</v>
      </c>
      <c r="B25" s="20">
        <v>2200000</v>
      </c>
      <c r="C25" s="21">
        <f t="shared" si="1"/>
        <v>720704.8</v>
      </c>
      <c r="D25" s="9"/>
      <c r="E25" s="9"/>
      <c r="F25" s="9"/>
      <c r="G25" s="9"/>
      <c r="H25" s="9"/>
      <c r="I25" s="9"/>
      <c r="J25" s="9"/>
    </row>
    <row r="27" spans="1:10" ht="18" x14ac:dyDescent="0.4">
      <c r="B27" s="37" t="s">
        <v>49</v>
      </c>
    </row>
    <row r="28" spans="1:10" x14ac:dyDescent="0.3">
      <c r="A28" t="s">
        <v>41</v>
      </c>
      <c r="B28" t="s">
        <v>42</v>
      </c>
    </row>
    <row r="29" spans="1:10" x14ac:dyDescent="0.3">
      <c r="A29" t="s">
        <v>41</v>
      </c>
      <c r="B29" t="s">
        <v>43</v>
      </c>
    </row>
    <row r="30" spans="1:10" x14ac:dyDescent="0.3">
      <c r="A30" t="s">
        <v>41</v>
      </c>
      <c r="B30" t="s">
        <v>45</v>
      </c>
    </row>
    <row r="31" spans="1:10" x14ac:dyDescent="0.3">
      <c r="A31" t="s">
        <v>41</v>
      </c>
      <c r="B31" t="s">
        <v>48</v>
      </c>
    </row>
    <row r="32" spans="1:10" x14ac:dyDescent="0.3">
      <c r="A32" t="s">
        <v>41</v>
      </c>
      <c r="B32" t="s">
        <v>47</v>
      </c>
    </row>
  </sheetData>
  <sheetProtection sheet="1" objects="1" scenarios="1" selectLockedCell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68C37-D391-40D8-A9C8-95EE3E94E8FA}">
  <dimension ref="A1:R22"/>
  <sheetViews>
    <sheetView rightToLeft="1" zoomScale="87" workbookViewId="0">
      <selection activeCell="B19" sqref="B19"/>
    </sheetView>
  </sheetViews>
  <sheetFormatPr defaultRowHeight="14" x14ac:dyDescent="0.3"/>
  <cols>
    <col min="1" max="1" width="11.9140625" bestFit="1" customWidth="1"/>
    <col min="2" max="2" width="17.25" bestFit="1" customWidth="1"/>
    <col min="3" max="3" width="22.58203125" bestFit="1" customWidth="1"/>
    <col min="4" max="6" width="13.33203125" bestFit="1" customWidth="1"/>
  </cols>
  <sheetData>
    <row r="1" spans="1:18" x14ac:dyDescent="0.3">
      <c r="A1" s="44" t="s">
        <v>0</v>
      </c>
      <c r="B1" s="44" t="s">
        <v>1</v>
      </c>
      <c r="C1" s="44" t="s">
        <v>2</v>
      </c>
      <c r="D1" s="44" t="s">
        <v>24</v>
      </c>
      <c r="E1" s="44" t="s">
        <v>25</v>
      </c>
      <c r="F1" s="44" t="s">
        <v>26</v>
      </c>
    </row>
    <row r="2" spans="1:18" x14ac:dyDescent="0.3">
      <c r="A2" s="45" t="s">
        <v>3</v>
      </c>
      <c r="B2" s="46">
        <v>18988</v>
      </c>
      <c r="C2" s="46">
        <v>22405.84</v>
      </c>
      <c r="D2" s="46">
        <f>C2*$R$6</f>
        <v>1792467.2</v>
      </c>
      <c r="E2" s="46">
        <f>C2*$R$7</f>
        <v>2240584</v>
      </c>
      <c r="F2" s="46">
        <f>C2*$R$8</f>
        <v>2688700.8</v>
      </c>
    </row>
    <row r="3" spans="1:18" x14ac:dyDescent="0.3">
      <c r="A3" s="45" t="s">
        <v>4</v>
      </c>
      <c r="B3" s="46">
        <v>14825</v>
      </c>
      <c r="C3" s="46">
        <v>17493.5</v>
      </c>
      <c r="D3" s="46">
        <f t="shared" ref="D3:D22" si="0">C3*$R$6</f>
        <v>1399480</v>
      </c>
      <c r="E3" s="46">
        <f t="shared" ref="E3:E22" si="1">C3*$R$7</f>
        <v>1749350</v>
      </c>
      <c r="F3" s="46">
        <f t="shared" ref="F3:F22" si="2">C3*$R$8</f>
        <v>2099220</v>
      </c>
    </row>
    <row r="4" spans="1:18" x14ac:dyDescent="0.3">
      <c r="A4" s="45" t="s">
        <v>5</v>
      </c>
      <c r="B4" s="46">
        <v>9737</v>
      </c>
      <c r="C4" s="46">
        <v>11489.66</v>
      </c>
      <c r="D4" s="46">
        <f t="shared" si="0"/>
        <v>919172.8</v>
      </c>
      <c r="E4" s="46">
        <f t="shared" si="1"/>
        <v>1148966</v>
      </c>
      <c r="F4" s="46">
        <f t="shared" si="2"/>
        <v>1378759.2</v>
      </c>
    </row>
    <row r="5" spans="1:18" x14ac:dyDescent="0.3">
      <c r="A5" s="45" t="s">
        <v>6</v>
      </c>
      <c r="B5" s="46">
        <v>12481</v>
      </c>
      <c r="C5" s="46">
        <v>14727.58</v>
      </c>
      <c r="D5" s="46">
        <f t="shared" si="0"/>
        <v>1178206.3999999999</v>
      </c>
      <c r="E5" s="46">
        <f t="shared" si="1"/>
        <v>1472758</v>
      </c>
      <c r="F5" s="46">
        <f t="shared" si="2"/>
        <v>1767309.6</v>
      </c>
    </row>
    <row r="6" spans="1:18" x14ac:dyDescent="0.3">
      <c r="A6" s="45" t="s">
        <v>7</v>
      </c>
      <c r="B6" s="46">
        <v>11060</v>
      </c>
      <c r="C6" s="46">
        <v>13050.8</v>
      </c>
      <c r="D6" s="46">
        <f t="shared" si="0"/>
        <v>1044064</v>
      </c>
      <c r="E6" s="46">
        <f t="shared" si="1"/>
        <v>1305080</v>
      </c>
      <c r="F6" s="46">
        <f t="shared" si="2"/>
        <v>1566096</v>
      </c>
      <c r="R6">
        <v>80</v>
      </c>
    </row>
    <row r="7" spans="1:18" x14ac:dyDescent="0.3">
      <c r="A7" s="45" t="s">
        <v>8</v>
      </c>
      <c r="B7" s="46">
        <v>19379</v>
      </c>
      <c r="C7" s="46">
        <v>22867.22</v>
      </c>
      <c r="D7" s="46">
        <f t="shared" si="0"/>
        <v>1829377.6</v>
      </c>
      <c r="E7" s="46">
        <f t="shared" si="1"/>
        <v>2286722</v>
      </c>
      <c r="F7" s="46">
        <f t="shared" si="2"/>
        <v>2744066.4000000004</v>
      </c>
      <c r="R7">
        <v>100</v>
      </c>
    </row>
    <row r="8" spans="1:18" x14ac:dyDescent="0.3">
      <c r="A8" s="45" t="s">
        <v>9</v>
      </c>
      <c r="B8" s="46">
        <v>10880</v>
      </c>
      <c r="C8" s="46">
        <v>12838.4</v>
      </c>
      <c r="D8" s="46">
        <f t="shared" si="0"/>
        <v>1027072</v>
      </c>
      <c r="E8" s="46">
        <f t="shared" si="1"/>
        <v>1283840</v>
      </c>
      <c r="F8" s="46">
        <f t="shared" si="2"/>
        <v>1540608</v>
      </c>
      <c r="R8">
        <v>120</v>
      </c>
    </row>
    <row r="9" spans="1:18" x14ac:dyDescent="0.3">
      <c r="A9" s="45" t="s">
        <v>10</v>
      </c>
      <c r="B9" s="46">
        <v>7980</v>
      </c>
      <c r="C9" s="46">
        <v>9416.4</v>
      </c>
      <c r="D9" s="46">
        <f t="shared" si="0"/>
        <v>753312</v>
      </c>
      <c r="E9" s="46">
        <f t="shared" si="1"/>
        <v>941640</v>
      </c>
      <c r="F9" s="46">
        <f t="shared" si="2"/>
        <v>1129968</v>
      </c>
    </row>
    <row r="10" spans="1:18" x14ac:dyDescent="0.3">
      <c r="A10" s="45" t="s">
        <v>11</v>
      </c>
      <c r="B10" s="46">
        <v>14820</v>
      </c>
      <c r="C10" s="46">
        <v>17487.599999999999</v>
      </c>
      <c r="D10" s="46">
        <f t="shared" si="0"/>
        <v>1399008</v>
      </c>
      <c r="E10" s="46">
        <f t="shared" si="1"/>
        <v>1748759.9999999998</v>
      </c>
      <c r="F10" s="46">
        <f t="shared" si="2"/>
        <v>2098512</v>
      </c>
    </row>
    <row r="11" spans="1:18" x14ac:dyDescent="0.3">
      <c r="A11" s="45" t="s">
        <v>12</v>
      </c>
      <c r="B11" s="46">
        <v>9326</v>
      </c>
      <c r="C11" s="46">
        <v>11004.68</v>
      </c>
      <c r="D11" s="46">
        <f t="shared" si="0"/>
        <v>880374.4</v>
      </c>
      <c r="E11" s="46">
        <f t="shared" si="1"/>
        <v>1100468</v>
      </c>
      <c r="F11" s="46">
        <f t="shared" si="2"/>
        <v>1320561.6000000001</v>
      </c>
    </row>
    <row r="12" spans="1:18" x14ac:dyDescent="0.3">
      <c r="A12" s="45" t="s">
        <v>13</v>
      </c>
      <c r="B12" s="46">
        <v>7994</v>
      </c>
      <c r="C12" s="46">
        <v>9432.92</v>
      </c>
      <c r="D12" s="46">
        <f t="shared" si="0"/>
        <v>754633.6</v>
      </c>
      <c r="E12" s="46">
        <f t="shared" si="1"/>
        <v>943292</v>
      </c>
      <c r="F12" s="46">
        <f t="shared" si="2"/>
        <v>1131950.3999999999</v>
      </c>
    </row>
    <row r="13" spans="1:18" x14ac:dyDescent="0.3">
      <c r="A13" s="45" t="s">
        <v>14</v>
      </c>
      <c r="B13" s="46">
        <v>10447</v>
      </c>
      <c r="C13" s="46">
        <v>12327.46</v>
      </c>
      <c r="D13" s="46">
        <f t="shared" si="0"/>
        <v>986196.79999999993</v>
      </c>
      <c r="E13" s="46">
        <f t="shared" si="1"/>
        <v>1232746</v>
      </c>
      <c r="F13" s="46">
        <f t="shared" si="2"/>
        <v>1479295.2</v>
      </c>
    </row>
    <row r="14" spans="1:18" x14ac:dyDescent="0.3">
      <c r="A14" s="45" t="s">
        <v>15</v>
      </c>
      <c r="B14" s="46">
        <v>11346</v>
      </c>
      <c r="C14" s="46">
        <v>13388.28</v>
      </c>
      <c r="D14" s="46">
        <f t="shared" si="0"/>
        <v>1071062.4000000001</v>
      </c>
      <c r="E14" s="46">
        <f t="shared" si="1"/>
        <v>1338828</v>
      </c>
      <c r="F14" s="46">
        <f t="shared" si="2"/>
        <v>1606593.6</v>
      </c>
    </row>
    <row r="15" spans="1:18" x14ac:dyDescent="0.3">
      <c r="A15" s="45" t="s">
        <v>16</v>
      </c>
      <c r="B15" s="46">
        <v>6670</v>
      </c>
      <c r="C15" s="46">
        <v>7870.6</v>
      </c>
      <c r="D15" s="46">
        <f t="shared" si="0"/>
        <v>629648</v>
      </c>
      <c r="E15" s="46">
        <f t="shared" si="1"/>
        <v>787060</v>
      </c>
      <c r="F15" s="46">
        <f t="shared" si="2"/>
        <v>944472</v>
      </c>
    </row>
    <row r="16" spans="1:18" x14ac:dyDescent="0.3">
      <c r="A16" s="45" t="s">
        <v>17</v>
      </c>
      <c r="B16" s="46">
        <v>20631</v>
      </c>
      <c r="C16" s="46">
        <v>24344.58</v>
      </c>
      <c r="D16" s="46">
        <f t="shared" si="0"/>
        <v>1947566.4000000001</v>
      </c>
      <c r="E16" s="46">
        <f t="shared" si="1"/>
        <v>2434458</v>
      </c>
      <c r="F16" s="46">
        <f t="shared" si="2"/>
        <v>2921349.6</v>
      </c>
    </row>
    <row r="17" spans="1:6" x14ac:dyDescent="0.3">
      <c r="A17" s="45" t="s">
        <v>18</v>
      </c>
      <c r="B17" s="46">
        <v>14409</v>
      </c>
      <c r="C17" s="46">
        <v>17002.62</v>
      </c>
      <c r="D17" s="46">
        <f t="shared" si="0"/>
        <v>1360209.5999999999</v>
      </c>
      <c r="E17" s="46">
        <f t="shared" si="1"/>
        <v>1700262</v>
      </c>
      <c r="F17" s="46">
        <f t="shared" si="2"/>
        <v>2040314.4</v>
      </c>
    </row>
    <row r="18" spans="1:6" x14ac:dyDescent="0.3">
      <c r="A18" s="45" t="s">
        <v>19</v>
      </c>
      <c r="B18" s="46">
        <v>8532</v>
      </c>
      <c r="C18" s="46">
        <v>10067.76</v>
      </c>
      <c r="D18" s="46">
        <f t="shared" si="0"/>
        <v>805420.8</v>
      </c>
      <c r="E18" s="46">
        <f t="shared" si="1"/>
        <v>1006776</v>
      </c>
      <c r="F18" s="46">
        <f t="shared" si="2"/>
        <v>1208131.2</v>
      </c>
    </row>
    <row r="19" spans="1:6" x14ac:dyDescent="0.3">
      <c r="A19" s="45" t="s">
        <v>20</v>
      </c>
      <c r="B19" s="46">
        <v>7588</v>
      </c>
      <c r="C19" s="46">
        <v>8953.84</v>
      </c>
      <c r="D19" s="46">
        <f t="shared" si="0"/>
        <v>716307.2</v>
      </c>
      <c r="E19" s="46">
        <f t="shared" si="1"/>
        <v>895384</v>
      </c>
      <c r="F19" s="46">
        <f t="shared" si="2"/>
        <v>1074460.8</v>
      </c>
    </row>
    <row r="20" spans="1:6" x14ac:dyDescent="0.3">
      <c r="A20" s="45" t="s">
        <v>21</v>
      </c>
      <c r="B20" s="46">
        <v>13484</v>
      </c>
      <c r="C20" s="46">
        <v>15911.12</v>
      </c>
      <c r="D20" s="46">
        <f t="shared" si="0"/>
        <v>1272889.6000000001</v>
      </c>
      <c r="E20" s="46">
        <f t="shared" si="1"/>
        <v>1591112</v>
      </c>
      <c r="F20" s="46">
        <f t="shared" si="2"/>
        <v>1909334.4000000001</v>
      </c>
    </row>
    <row r="21" spans="1:6" x14ac:dyDescent="0.3">
      <c r="A21" s="45" t="s">
        <v>22</v>
      </c>
      <c r="B21" s="46">
        <v>8876</v>
      </c>
      <c r="C21" s="46">
        <v>10473.68</v>
      </c>
      <c r="D21" s="46">
        <f t="shared" si="0"/>
        <v>837894.4</v>
      </c>
      <c r="E21" s="46">
        <f t="shared" si="1"/>
        <v>1047368</v>
      </c>
      <c r="F21" s="46">
        <f t="shared" si="2"/>
        <v>1256841.6000000001</v>
      </c>
    </row>
    <row r="22" spans="1:6" x14ac:dyDescent="0.3">
      <c r="A22" s="45" t="s">
        <v>23</v>
      </c>
      <c r="B22" s="46">
        <v>6740</v>
      </c>
      <c r="C22" s="46">
        <v>7953.2</v>
      </c>
      <c r="D22" s="46">
        <f t="shared" si="0"/>
        <v>636256</v>
      </c>
      <c r="E22" s="46">
        <f t="shared" si="1"/>
        <v>795320</v>
      </c>
      <c r="F22" s="46">
        <f t="shared" si="2"/>
        <v>954384</v>
      </c>
    </row>
  </sheetData>
  <sheetProtection sheet="1" objects="1" scenarios="1" selectLockedCells="1"/>
  <autoFilter ref="D1:F22" xr:uid="{33A68C37-D391-40D8-A9C8-95EE3E94E8FA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באר שבע</vt:lpstr>
      <vt:lpstr>עפולה</vt:lpstr>
      <vt:lpstr>קריית ביאליק </vt:lpstr>
      <vt:lpstr>מחירים מלאים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Melaku Ohad</dc:creator>
  <cp:lastModifiedBy>Melaku Ohad</cp:lastModifiedBy>
  <dcterms:created xsi:type="dcterms:W3CDTF">2025-08-25T15:49:12Z</dcterms:created>
  <dcterms:modified xsi:type="dcterms:W3CDTF">2025-08-29T10:22:44Z</dcterms:modified>
</cp:coreProperties>
</file>